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20" windowWidth="17496" windowHeight="11016"/>
  </bookViews>
  <sheets>
    <sheet name="Верхнечирское с.п." sheetId="3" r:id="rId1"/>
  </sheets>
  <calcPr calcId="145621"/>
</workbook>
</file>

<file path=xl/calcChain.xml><?xml version="1.0" encoding="utf-8"?>
<calcChain xmlns="http://schemas.openxmlformats.org/spreadsheetml/2006/main">
  <c r="AK16" i="3" l="1"/>
  <c r="AJ16" i="3"/>
  <c r="AI16" i="3"/>
  <c r="AH16" i="3"/>
  <c r="AG16" i="3"/>
  <c r="AF16" i="3"/>
  <c r="AE16" i="3"/>
  <c r="AD16" i="3"/>
  <c r="AC16" i="3"/>
  <c r="AB16" i="3"/>
  <c r="AA16" i="3"/>
  <c r="Z16" i="3"/>
  <c r="Y16" i="3"/>
  <c r="X16" i="3"/>
  <c r="W16" i="3"/>
  <c r="V16" i="3"/>
  <c r="U16" i="3"/>
  <c r="T16" i="3"/>
  <c r="S16" i="3"/>
  <c r="R16" i="3"/>
  <c r="Q16" i="3"/>
  <c r="P16" i="3"/>
  <c r="O16" i="3"/>
  <c r="N16" i="3"/>
  <c r="M16" i="3"/>
  <c r="L16" i="3"/>
  <c r="K16" i="3"/>
  <c r="J16" i="3"/>
  <c r="I16" i="3"/>
  <c r="H16" i="3"/>
  <c r="G16" i="3"/>
  <c r="F16" i="3"/>
  <c r="E16" i="3"/>
  <c r="D16" i="3"/>
  <c r="C16" i="3"/>
  <c r="B16" i="3"/>
  <c r="P15" i="3"/>
  <c r="O15" i="3"/>
  <c r="N15" i="3"/>
  <c r="AD14" i="3"/>
  <c r="AC14" i="3"/>
  <c r="AB14" i="3"/>
  <c r="AA14" i="3"/>
  <c r="Z14" i="3"/>
  <c r="Y14" i="3"/>
  <c r="R14" i="3"/>
  <c r="Q14" i="3"/>
  <c r="N14" i="3"/>
  <c r="Y13" i="3"/>
  <c r="X13" i="3"/>
  <c r="N13" i="3"/>
  <c r="M13" i="3"/>
  <c r="L13" i="3"/>
  <c r="AJ12" i="3"/>
  <c r="AI12" i="3"/>
  <c r="AH12" i="3"/>
  <c r="AG12" i="3"/>
  <c r="X12" i="3"/>
  <c r="W12" i="3"/>
  <c r="U12" i="3"/>
  <c r="T12" i="3"/>
  <c r="S12" i="3"/>
  <c r="M12" i="3"/>
  <c r="L12" i="3"/>
  <c r="K12" i="3"/>
  <c r="H12" i="3"/>
  <c r="G12" i="3"/>
  <c r="F12" i="3"/>
  <c r="E12" i="3"/>
  <c r="AG11" i="3"/>
  <c r="AF11" i="3"/>
  <c r="W11" i="3"/>
  <c r="V11" i="3"/>
  <c r="K11" i="3"/>
  <c r="J11" i="3"/>
  <c r="E11" i="3"/>
  <c r="D11" i="3"/>
  <c r="AK10" i="3"/>
  <c r="AF10" i="3"/>
  <c r="AE10" i="3"/>
  <c r="V10" i="3"/>
  <c r="J10" i="3"/>
  <c r="I10" i="3"/>
  <c r="D10" i="3"/>
  <c r="A10" i="3"/>
</calcChain>
</file>

<file path=xl/sharedStrings.xml><?xml version="1.0" encoding="utf-8"?>
<sst xmlns="http://schemas.openxmlformats.org/spreadsheetml/2006/main" count="45" uniqueCount="25">
  <si>
    <t>В тыс. руб.</t>
  </si>
  <si>
    <t>1</t>
  </si>
  <si>
    <t xml:space="preserve">Наименование избирательной комиссии, наименование избирательного округа </t>
  </si>
  <si>
    <t>Приложение № 3</t>
  </si>
  <si>
    <t>Сведения о поступлении и расходовании средств избирательных фондов кандидатов, избирательных объединений 
(на основании данных филиалов ПАО Сбербанк и другой кредитной организации)</t>
  </si>
  <si>
    <t>Наименование избирательного объединения, фамилия, имя, отчество кандидата</t>
  </si>
  <si>
    <t>к Положению о взаимодействии Избирательной комиссии Ростовской области с Муниципальной избирательной комиссией города Ростова-на-Дону, окружными и территориальными избирательными комиссиями в период подготовки и проведения выборов депутатов представительных органов муниципальных образований в Ростовской области</t>
  </si>
  <si>
    <r>
      <rPr>
        <sz val="12"/>
        <color theme="1"/>
        <rFont val="Times New Roman"/>
        <family val="1"/>
        <charset val="204"/>
      </rPr>
      <t>Т</t>
    </r>
    <r>
      <rPr>
        <u/>
        <sz val="12"/>
        <color theme="1"/>
        <rFont val="Times New Roman"/>
        <family val="1"/>
        <charset val="204"/>
      </rPr>
      <t xml:space="preserve">ерриториальная избирательная комиссия Боковского района Ростовской области
</t>
    </r>
    <r>
      <rPr>
        <sz val="10"/>
        <color theme="1"/>
        <rFont val="Times New Roman"/>
        <family val="1"/>
        <charset val="204"/>
      </rPr>
      <t>(название комиссии)</t>
    </r>
  </si>
  <si>
    <t>Верхнечирский</t>
  </si>
  <si>
    <t>Виноградова Элла Михайловна</t>
  </si>
  <si>
    <t>Финансирование своей избирательной кампании не производится, специальный избирательный счет не открывался</t>
  </si>
  <si>
    <t>Жукова Людмила Валерьевна</t>
  </si>
  <si>
    <t>Наполов Виктор Петрович</t>
  </si>
  <si>
    <t>Левин Владимир Геннадьевич</t>
  </si>
  <si>
    <t>Ткачева Наталья Эдуардовна</t>
  </si>
  <si>
    <t>Драгель Маргарита Ивановна</t>
  </si>
  <si>
    <t>Буханцов Владимир Петрович</t>
  </si>
  <si>
    <r>
      <t xml:space="preserve">Выборы депутатов Собрания депутатов Верхнечирского сельского поселения Боковского района пятого созыва 
</t>
    </r>
    <r>
      <rPr>
        <sz val="10"/>
        <color theme="1"/>
        <rFont val="Times New Roman"/>
        <family val="1"/>
        <charset val="204"/>
      </rPr>
      <t>(наименование выборов)</t>
    </r>
  </si>
  <si>
    <t>Председатель комиссии                                                                                                                                                                                                                                             С.Г. Биценко</t>
  </si>
  <si>
    <t>Избирательный округ (Верхнечирский), всего</t>
  </si>
  <si>
    <t>Анистратов Сергей Николаевич</t>
  </si>
  <si>
    <t>Гениевский Евгений Геннадьевич</t>
  </si>
  <si>
    <t>Соколовский Алексей Павлович</t>
  </si>
  <si>
    <t>Климкин Григорий Михайлович</t>
  </si>
  <si>
    <t>По состоянию на 07.08.2021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</si>
</sst>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justify" vertical="top" wrapText="1"/>
    </xf>
    <xf numFmtId="49" fontId="1" fillId="2" borderId="0" xfId="0" applyNumberFormat="1" applyFont="1" applyFill="1" applyAlignment="1">
      <alignment horizontal="right" vertical="center"/>
    </xf>
    <xf numFmtId="0" fontId="0" fillId="2" borderId="0" xfId="0" applyFill="1" applyAlignment="1">
      <alignment textRotation="90"/>
    </xf>
    <xf numFmtId="0" fontId="3" fillId="2" borderId="2" xfId="0" applyNumberFormat="1" applyFont="1" applyFill="1" applyBorder="1" applyAlignment="1">
      <alignment horizontal="center" vertical="center" wrapText="1"/>
    </xf>
    <xf numFmtId="0" fontId="0" fillId="2" borderId="0" xfId="0" applyFill="1" applyAlignment="1"/>
    <xf numFmtId="0" fontId="3" fillId="2" borderId="2" xfId="0" applyNumberFormat="1" applyFont="1" applyFill="1" applyBorder="1" applyAlignment="1">
      <alignment horizontal="center" vertical="center" textRotation="90" wrapText="1"/>
    </xf>
    <xf numFmtId="0" fontId="3" fillId="2" borderId="2" xfId="0" quotePrefix="1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left" vertical="center" wrapText="1"/>
    </xf>
    <xf numFmtId="164" fontId="3" fillId="2" borderId="2" xfId="0" applyNumberFormat="1" applyFont="1" applyFill="1" applyBorder="1" applyAlignment="1">
      <alignment horizontal="right" vertical="center" wrapText="1"/>
    </xf>
    <xf numFmtId="0" fontId="0" fillId="2" borderId="0" xfId="0" quotePrefix="1" applyFill="1" applyAlignment="1"/>
    <xf numFmtId="0" fontId="3" fillId="2" borderId="3" xfId="0" applyNumberFormat="1" applyFont="1" applyFill="1" applyBorder="1" applyAlignment="1">
      <alignment horizontal="center" vertical="center" wrapText="1"/>
    </xf>
    <xf numFmtId="0" fontId="3" fillId="2" borderId="4" xfId="0" applyNumberFormat="1" applyFont="1" applyFill="1" applyBorder="1" applyAlignment="1">
      <alignment horizontal="center" vertical="center" wrapText="1"/>
    </xf>
    <xf numFmtId="0" fontId="3" fillId="2" borderId="5" xfId="0" applyNumberFormat="1" applyFont="1" applyFill="1" applyBorder="1" applyAlignment="1">
      <alignment horizontal="center" vertical="center" wrapText="1"/>
    </xf>
    <xf numFmtId="0" fontId="3" fillId="2" borderId="6" xfId="0" applyNumberFormat="1" applyFont="1" applyFill="1" applyBorder="1" applyAlignment="1">
      <alignment horizontal="center" vertical="center" textRotation="90" wrapText="1"/>
    </xf>
    <xf numFmtId="0" fontId="3" fillId="2" borderId="1" xfId="0" applyNumberFormat="1" applyFont="1" applyFill="1" applyBorder="1" applyAlignment="1">
      <alignment horizontal="center" vertical="center" textRotation="90" wrapText="1"/>
    </xf>
    <xf numFmtId="0" fontId="3" fillId="2" borderId="7" xfId="0" applyNumberFormat="1" applyFont="1" applyFill="1" applyBorder="1" applyAlignment="1">
      <alignment horizontal="center" vertical="center" textRotation="90" wrapText="1"/>
    </xf>
    <xf numFmtId="0" fontId="3" fillId="2" borderId="6" xfId="0" applyNumberFormat="1" applyFont="1" applyFill="1" applyBorder="1" applyAlignment="1">
      <alignment horizontal="center" vertical="center" wrapText="1"/>
    </xf>
    <xf numFmtId="0" fontId="3" fillId="2" borderId="7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right" wrapText="1"/>
    </xf>
    <xf numFmtId="0" fontId="4" fillId="2" borderId="0" xfId="0" applyFont="1" applyFill="1" applyAlignment="1">
      <alignment horizontal="justify" vertical="top" wrapText="1"/>
    </xf>
    <xf numFmtId="0" fontId="4" fillId="2" borderId="0" xfId="0" applyFont="1" applyFill="1" applyAlignment="1">
      <alignment horizontal="center" vertical="center" wrapText="1"/>
    </xf>
    <xf numFmtId="49" fontId="2" fillId="2" borderId="0" xfId="0" applyNumberFormat="1" applyFont="1" applyFill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 vertical="center" wrapText="1"/>
    </xf>
    <xf numFmtId="164" fontId="3" fillId="2" borderId="4" xfId="0" applyNumberFormat="1" applyFont="1" applyFill="1" applyBorder="1" applyAlignment="1">
      <alignment horizontal="center" vertical="center" wrapText="1"/>
    </xf>
    <xf numFmtId="164" fontId="3" fillId="2" borderId="5" xfId="0" applyNumberFormat="1" applyFont="1" applyFill="1" applyBorder="1" applyAlignment="1">
      <alignment horizontal="center" vertical="center" wrapText="1"/>
    </xf>
    <xf numFmtId="49" fontId="1" fillId="2" borderId="0" xfId="0" applyNumberFormat="1" applyFont="1" applyFill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72"/>
  <sheetViews>
    <sheetView tabSelected="1" topLeftCell="H25" zoomScale="70" zoomScaleNormal="70" workbookViewId="0">
      <selection activeCell="A5" sqref="A5:AK5"/>
    </sheetView>
  </sheetViews>
  <sheetFormatPr defaultColWidth="9.109375" defaultRowHeight="14.4" x14ac:dyDescent="0.3"/>
  <cols>
    <col min="1" max="1" width="3.109375" style="1" customWidth="1"/>
    <col min="2" max="2" width="13.5546875" style="1" customWidth="1"/>
    <col min="3" max="3" width="10.88671875" style="1" customWidth="1"/>
    <col min="4" max="4" width="8.109375" style="1" customWidth="1"/>
    <col min="5" max="7" width="6.44140625" style="1" customWidth="1"/>
    <col min="8" max="8" width="7.44140625" style="1" customWidth="1"/>
    <col min="9" max="9" width="6.44140625" style="1" customWidth="1"/>
    <col min="10" max="10" width="7.44140625" style="1" customWidth="1"/>
    <col min="11" max="12" width="6.44140625" style="1" customWidth="1"/>
    <col min="13" max="13" width="7.44140625" style="1" customWidth="1"/>
    <col min="14" max="16" width="6.44140625" style="1" customWidth="1"/>
    <col min="17" max="17" width="7.33203125" style="1" customWidth="1"/>
    <col min="18" max="30" width="6.44140625" style="1" customWidth="1"/>
    <col min="31" max="31" width="7" style="1" customWidth="1"/>
    <col min="32" max="32" width="6.44140625" style="1" customWidth="1"/>
    <col min="33" max="34" width="5.6640625" style="1" customWidth="1"/>
    <col min="35" max="35" width="5.109375" style="1" customWidth="1"/>
    <col min="36" max="36" width="5.88671875" style="1" customWidth="1"/>
    <col min="37" max="37" width="4.6640625" style="1" customWidth="1"/>
    <col min="38" max="38" width="8.88671875" style="1" customWidth="1"/>
    <col min="39" max="16384" width="9.109375" style="1"/>
  </cols>
  <sheetData>
    <row r="1" spans="1:38" ht="15.6" x14ac:dyDescent="0.3">
      <c r="AD1" s="22" t="s">
        <v>3</v>
      </c>
      <c r="AE1" s="22"/>
      <c r="AF1" s="22"/>
      <c r="AG1" s="22"/>
      <c r="AH1" s="22"/>
      <c r="AI1" s="22"/>
      <c r="AJ1" s="22"/>
      <c r="AK1" s="22"/>
    </row>
    <row r="2" spans="1:38" ht="111.75" customHeight="1" x14ac:dyDescent="0.3">
      <c r="AC2" s="23" t="s">
        <v>6</v>
      </c>
      <c r="AD2" s="23"/>
      <c r="AE2" s="23"/>
      <c r="AF2" s="23"/>
      <c r="AG2" s="23"/>
      <c r="AH2" s="23"/>
      <c r="AI2" s="23"/>
      <c r="AJ2" s="23"/>
      <c r="AK2" s="23"/>
    </row>
    <row r="3" spans="1:38" ht="15" x14ac:dyDescent="0.25">
      <c r="AC3" s="2"/>
      <c r="AD3" s="2"/>
      <c r="AE3" s="2"/>
      <c r="AF3" s="2"/>
      <c r="AG3" s="2"/>
      <c r="AH3" s="2"/>
      <c r="AI3" s="2"/>
      <c r="AJ3" s="2"/>
      <c r="AK3" s="2"/>
    </row>
    <row r="4" spans="1:38" ht="15" x14ac:dyDescent="0.25">
      <c r="AC4" s="2"/>
      <c r="AD4" s="2"/>
      <c r="AE4" s="2"/>
      <c r="AF4" s="2"/>
      <c r="AG4" s="2"/>
      <c r="AH4" s="2"/>
      <c r="AI4" s="2"/>
      <c r="AJ4" s="2"/>
      <c r="AK4" s="2"/>
    </row>
    <row r="5" spans="1:38" ht="31.2" customHeight="1" x14ac:dyDescent="0.3">
      <c r="A5" s="24" t="s">
        <v>4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</row>
    <row r="6" spans="1:38" ht="31.95" customHeight="1" x14ac:dyDescent="0.3">
      <c r="A6" s="25" t="s">
        <v>17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</row>
    <row r="7" spans="1:38" ht="29.4" customHeight="1" x14ac:dyDescent="0.3">
      <c r="A7" s="25" t="s">
        <v>7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</row>
    <row r="8" spans="1:38" ht="15.6" x14ac:dyDescent="0.3">
      <c r="A8" s="21"/>
      <c r="B8" s="21"/>
      <c r="C8" s="21"/>
      <c r="D8" s="21"/>
      <c r="E8" s="21"/>
      <c r="AK8" s="3" t="s">
        <v>24</v>
      </c>
    </row>
    <row r="9" spans="1:38" x14ac:dyDescent="0.3">
      <c r="AK9" s="3" t="s">
        <v>0</v>
      </c>
    </row>
    <row r="10" spans="1:38" ht="43.95" customHeight="1" x14ac:dyDescent="0.3">
      <c r="A10" s="18" t="str">
        <f t="shared" ref="A10" si="0">"№
п/п"</f>
        <v>№
п/п</v>
      </c>
      <c r="B10" s="18" t="s">
        <v>2</v>
      </c>
      <c r="C10" s="18" t="s">
        <v>5</v>
      </c>
      <c r="D10" s="12" t="str">
        <f t="shared" ref="D10" si="1">"Поступило средств на специальный избирательный счет"</f>
        <v>Поступило средств на специальный избирательный счет</v>
      </c>
      <c r="E10" s="13"/>
      <c r="F10" s="13"/>
      <c r="G10" s="13"/>
      <c r="H10" s="14"/>
      <c r="I10" s="15" t="str">
        <f t="shared" ref="I10" si="2">"Возвращено средств в избирательный фонд, всего"</f>
        <v>Возвращено средств в избирательный фонд, всего</v>
      </c>
      <c r="J10" s="12" t="str">
        <f t="shared" ref="J10" si="3">"Израсходовано средств из избирательного фонда"</f>
        <v>Израсходовано средств из избирательного фонда</v>
      </c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4"/>
      <c r="V10" s="12" t="str">
        <f t="shared" ref="V10" si="4">"Возвращено жертвователям, перечислено в бюджет средств избирательного фонда"</f>
        <v>Возвращено жертвователям, перечислено в бюджет средств избирательного фонда</v>
      </c>
      <c r="W10" s="13"/>
      <c r="X10" s="13"/>
      <c r="Y10" s="13"/>
      <c r="Z10" s="13"/>
      <c r="AA10" s="13"/>
      <c r="AB10" s="13"/>
      <c r="AC10" s="13"/>
      <c r="AD10" s="14"/>
      <c r="AE10" s="15" t="str">
        <f t="shared" ref="AE10" si="5">"Средства фонда"</f>
        <v>Средства фонда</v>
      </c>
      <c r="AF10" s="12" t="str">
        <f t="shared" ref="AF10" si="6">"Распределение остатка неизрасходованных средств избирательных фондов"</f>
        <v>Распределение остатка неизрасходованных средств избирательных фондов</v>
      </c>
      <c r="AG10" s="13"/>
      <c r="AH10" s="13"/>
      <c r="AI10" s="13"/>
      <c r="AJ10" s="14"/>
      <c r="AK10" s="15" t="str">
        <f t="shared" ref="AK10" si="7">"Остаток средств"</f>
        <v>Остаток средств</v>
      </c>
    </row>
    <row r="11" spans="1:38" ht="24" customHeight="1" x14ac:dyDescent="0.3">
      <c r="A11" s="19"/>
      <c r="B11" s="19"/>
      <c r="C11" s="19"/>
      <c r="D11" s="15" t="str">
        <f t="shared" ref="D11" si="8">"Всего"</f>
        <v>Всего</v>
      </c>
      <c r="E11" s="12" t="str">
        <f t="shared" ref="E11" si="9">"в том числе:"</f>
        <v>в том числе:</v>
      </c>
      <c r="F11" s="13"/>
      <c r="G11" s="13"/>
      <c r="H11" s="14"/>
      <c r="I11" s="17"/>
      <c r="J11" s="18" t="str">
        <f t="shared" ref="J11" si="10">"Всего"</f>
        <v>Всего</v>
      </c>
      <c r="K11" s="12" t="str">
        <f t="shared" ref="K11" si="11">"в том числе:"</f>
        <v>в том числе:</v>
      </c>
      <c r="L11" s="13"/>
      <c r="M11" s="13"/>
      <c r="N11" s="13"/>
      <c r="O11" s="13"/>
      <c r="P11" s="13"/>
      <c r="Q11" s="13"/>
      <c r="R11" s="13"/>
      <c r="S11" s="13"/>
      <c r="T11" s="13"/>
      <c r="U11" s="14"/>
      <c r="V11" s="18" t="str">
        <f t="shared" ref="V11" si="12">"Всего"</f>
        <v>Всего</v>
      </c>
      <c r="W11" s="12" t="str">
        <f t="shared" ref="W11" si="13">"в том числе:"</f>
        <v>в том числе:</v>
      </c>
      <c r="X11" s="13"/>
      <c r="Y11" s="13"/>
      <c r="Z11" s="13"/>
      <c r="AA11" s="13"/>
      <c r="AB11" s="13"/>
      <c r="AC11" s="13"/>
      <c r="AD11" s="14"/>
      <c r="AE11" s="17"/>
      <c r="AF11" s="18" t="str">
        <f t="shared" ref="AF11" si="14">"Всего"</f>
        <v>Всего</v>
      </c>
      <c r="AG11" s="12" t="str">
        <f t="shared" ref="AG11" si="15">"в том числе:"</f>
        <v>в том числе:</v>
      </c>
      <c r="AH11" s="13"/>
      <c r="AI11" s="13"/>
      <c r="AJ11" s="14"/>
      <c r="AK11" s="17"/>
      <c r="AL11" s="4"/>
    </row>
    <row r="12" spans="1:38" ht="74.400000000000006" customHeight="1" x14ac:dyDescent="0.3">
      <c r="A12" s="19"/>
      <c r="B12" s="19"/>
      <c r="C12" s="19"/>
      <c r="D12" s="17"/>
      <c r="E12" s="15" t="str">
        <f t="shared" ref="E12" si="16">"собственные средства"</f>
        <v>собственные средства</v>
      </c>
      <c r="F12" s="15" t="str">
        <f t="shared" ref="F12" si="17">"средства избирательного объединения, выдвинувшего кандидата"</f>
        <v>средства избирательного объединения, выдвинувшего кандидата</v>
      </c>
      <c r="G12" s="15" t="str">
        <f t="shared" ref="G12" si="18">"пожертвования от граждан"</f>
        <v>пожертвования от граждан</v>
      </c>
      <c r="H12" s="15" t="str">
        <f t="shared" ref="H12" si="19">"пожертвования от юридических лиц"</f>
        <v>пожертвования от юридических лиц</v>
      </c>
      <c r="I12" s="17"/>
      <c r="J12" s="19"/>
      <c r="K12" s="15" t="str">
        <f t="shared" ref="K12" si="20">"Организация сбора подписей"</f>
        <v>Организация сбора подписей</v>
      </c>
      <c r="L12" s="5" t="str">
        <f>"из них:"</f>
        <v>из них:</v>
      </c>
      <c r="M12" s="12" t="str">
        <f t="shared" ref="M12" si="21">"Предвыборная агитация"</f>
        <v>Предвыборная агитация</v>
      </c>
      <c r="N12" s="13"/>
      <c r="O12" s="13"/>
      <c r="P12" s="13"/>
      <c r="Q12" s="13"/>
      <c r="R12" s="14"/>
      <c r="S12" s="15" t="str">
        <f t="shared" ref="S12" si="22">"оплата работ (услуг) информационного и консультационного характера"</f>
        <v>оплата работ (услуг) информационного и консультационного характера</v>
      </c>
      <c r="T12" s="15" t="str">
        <f t="shared" ref="T12" si="23">"оплата других работ (услуг), выполненных (оказанных) юр.лицами и гражданами РФ"</f>
        <v>оплата других работ (услуг), выполненных (оказанных) юр.лицами и гражданами РФ</v>
      </c>
      <c r="U12" s="15" t="str">
        <f t="shared" ref="U12" si="24">"иные расходы, связанные с проведением избирательной кампании"</f>
        <v>иные расходы, связанные с проведением избирательной кампании</v>
      </c>
      <c r="V12" s="19"/>
      <c r="W12" s="15" t="str">
        <f t="shared" ref="W12" si="25">"Средств, поступивших в установленном порядке, всего"</f>
        <v>Средств, поступивших в установленном порядке, всего</v>
      </c>
      <c r="X12" s="12" t="str">
        <f t="shared" ref="X12" si="26">"Средств, поступивших с нарушением установленного порядка"</f>
        <v>Средств, поступивших с нарушением установленного порядка</v>
      </c>
      <c r="Y12" s="13"/>
      <c r="Z12" s="13"/>
      <c r="AA12" s="13"/>
      <c r="AB12" s="13"/>
      <c r="AC12" s="13"/>
      <c r="AD12" s="14"/>
      <c r="AE12" s="17"/>
      <c r="AF12" s="19"/>
      <c r="AG12" s="15" t="str">
        <f t="shared" ref="AG12" si="27">"избирательному объединению"</f>
        <v>избирательному объединению</v>
      </c>
      <c r="AH12" s="15" t="str">
        <f t="shared" ref="AH12" si="28">"избирательному объединению, выдвинувшему кандидата"</f>
        <v>избирательному объединению, выдвинувшему кандидата</v>
      </c>
      <c r="AI12" s="15" t="str">
        <f t="shared" ref="AI12" si="29">"гражданам"</f>
        <v>гражданам</v>
      </c>
      <c r="AJ12" s="15" t="str">
        <f t="shared" ref="AJ12" si="30">"юридическим лицам"</f>
        <v>юридическим лицам</v>
      </c>
      <c r="AK12" s="17"/>
      <c r="AL12" s="6"/>
    </row>
    <row r="13" spans="1:38" ht="67.2" customHeight="1" x14ac:dyDescent="0.3">
      <c r="A13" s="19"/>
      <c r="B13" s="19"/>
      <c r="C13" s="19"/>
      <c r="D13" s="17"/>
      <c r="E13" s="17"/>
      <c r="F13" s="17"/>
      <c r="G13" s="17"/>
      <c r="H13" s="17"/>
      <c r="I13" s="17"/>
      <c r="J13" s="19"/>
      <c r="K13" s="17"/>
      <c r="L13" s="15" t="str">
        <f t="shared" ref="L13" si="31">"оплата труда лиц, привлеченных для сбора подписей"</f>
        <v>оплата труда лиц, привлеченных для сбора подписей</v>
      </c>
      <c r="M13" s="18" t="str">
        <f t="shared" ref="M13" si="32">"Всего (Предвыборная агитация)"</f>
        <v>Всего (Предвыборная агитация)</v>
      </c>
      <c r="N13" s="12" t="str">
        <f t="shared" ref="N13" si="33">"из них:"</f>
        <v>из них:</v>
      </c>
      <c r="O13" s="13"/>
      <c r="P13" s="13"/>
      <c r="Q13" s="13"/>
      <c r="R13" s="14"/>
      <c r="S13" s="17"/>
      <c r="T13" s="17"/>
      <c r="U13" s="17"/>
      <c r="V13" s="19"/>
      <c r="W13" s="17"/>
      <c r="X13" s="18" t="str">
        <f t="shared" ref="X13" si="34">"Всего (Средств, поступивших с нарушением установленного порядка)"</f>
        <v>Всего (Средств, поступивших с нарушением установленного порядка)</v>
      </c>
      <c r="Y13" s="12" t="str">
        <f t="shared" ref="Y13" si="35">"из них:"</f>
        <v>из них:</v>
      </c>
      <c r="Z13" s="13"/>
      <c r="AA13" s="13"/>
      <c r="AB13" s="13"/>
      <c r="AC13" s="13"/>
      <c r="AD13" s="14"/>
      <c r="AE13" s="17"/>
      <c r="AF13" s="19"/>
      <c r="AG13" s="17"/>
      <c r="AH13" s="17"/>
      <c r="AI13" s="17"/>
      <c r="AJ13" s="17"/>
      <c r="AK13" s="17"/>
      <c r="AL13" s="4"/>
    </row>
    <row r="14" spans="1:38" ht="92.4" customHeight="1" x14ac:dyDescent="0.3">
      <c r="A14" s="19"/>
      <c r="B14" s="19"/>
      <c r="C14" s="19"/>
      <c r="D14" s="17"/>
      <c r="E14" s="17"/>
      <c r="F14" s="17"/>
      <c r="G14" s="17"/>
      <c r="H14" s="17"/>
      <c r="I14" s="17"/>
      <c r="J14" s="19"/>
      <c r="K14" s="17"/>
      <c r="L14" s="17"/>
      <c r="M14" s="19"/>
      <c r="N14" s="12" t="str">
        <f t="shared" ref="N14" si="36">"через СМИ"</f>
        <v>через СМИ</v>
      </c>
      <c r="O14" s="13"/>
      <c r="P14" s="14"/>
      <c r="Q14" s="15" t="str">
        <f t="shared" ref="Q14" si="37">"выпуск и распространение печатных материалов"</f>
        <v>выпуск и распространение печатных материалов</v>
      </c>
      <c r="R14" s="15" t="str">
        <f t="shared" ref="R14" si="38">"проведение публичных предвыборных мероприятий"</f>
        <v>проведение публичных предвыборных мероприятий</v>
      </c>
      <c r="S14" s="17"/>
      <c r="T14" s="17"/>
      <c r="U14" s="17"/>
      <c r="V14" s="19"/>
      <c r="W14" s="17"/>
      <c r="X14" s="19"/>
      <c r="Y14" s="15" t="str">
        <f t="shared" ref="Y14" si="39">"от граждан, которым запрещено осуществлять пожертвования"</f>
        <v>от граждан, которым запрещено осуществлять пожертвования</v>
      </c>
      <c r="Z14" s="15" t="str">
        <f t="shared" ref="Z14" si="40">"от юридических лиц, которым запрещено осуществлять пожертвования"</f>
        <v>от юридических лиц, которым запрещено осуществлять пожертвования</v>
      </c>
      <c r="AA14" s="15" t="str">
        <f t="shared" ref="AA14" si="41">"средств, превышающих предельный размер пожертвований"</f>
        <v>средств, превышающих предельный размер пожертвований</v>
      </c>
      <c r="AB14" s="15" t="str">
        <f t="shared" ref="AB14" si="42">"средств пожертвований с недостоверными сведениями о жертвователе"</f>
        <v>средств пожертвований с недостоверными сведениями о жертвователе</v>
      </c>
      <c r="AC14" s="15" t="str">
        <f t="shared" ref="AC14" si="43">"других средств"</f>
        <v>других средств</v>
      </c>
      <c r="AD14" s="15" t="str">
        <f t="shared" ref="AD14" si="44">"перечислено в доход бюджета (средств анонимных жертвователей)"</f>
        <v>перечислено в доход бюджета (средств анонимных жертвователей)</v>
      </c>
      <c r="AE14" s="17"/>
      <c r="AF14" s="19"/>
      <c r="AG14" s="17"/>
      <c r="AH14" s="17"/>
      <c r="AI14" s="17"/>
      <c r="AJ14" s="17"/>
      <c r="AK14" s="17"/>
      <c r="AL14" s="6"/>
    </row>
    <row r="15" spans="1:38" ht="68.400000000000006" customHeight="1" x14ac:dyDescent="0.3">
      <c r="A15" s="20"/>
      <c r="B15" s="20"/>
      <c r="C15" s="20"/>
      <c r="D15" s="16"/>
      <c r="E15" s="16"/>
      <c r="F15" s="16"/>
      <c r="G15" s="16"/>
      <c r="H15" s="16"/>
      <c r="I15" s="16"/>
      <c r="J15" s="20"/>
      <c r="K15" s="16"/>
      <c r="L15" s="16"/>
      <c r="M15" s="20"/>
      <c r="N15" s="7" t="str">
        <f>"организации телерадиовещания"</f>
        <v>организации телерадиовещания</v>
      </c>
      <c r="O15" s="7" t="str">
        <f>"редакции периодических печатных изданий"</f>
        <v>редакции периодических печатных изданий</v>
      </c>
      <c r="P15" s="7" t="str">
        <f>"сетевые издания"</f>
        <v>сетевые издания</v>
      </c>
      <c r="Q15" s="16"/>
      <c r="R15" s="16"/>
      <c r="S15" s="16"/>
      <c r="T15" s="16"/>
      <c r="U15" s="16"/>
      <c r="V15" s="20"/>
      <c r="W15" s="16"/>
      <c r="X15" s="20"/>
      <c r="Y15" s="16"/>
      <c r="Z15" s="16"/>
      <c r="AA15" s="16"/>
      <c r="AB15" s="16"/>
      <c r="AC15" s="16"/>
      <c r="AD15" s="16"/>
      <c r="AE15" s="16"/>
      <c r="AF15" s="20"/>
      <c r="AG15" s="16"/>
      <c r="AH15" s="16"/>
      <c r="AI15" s="16"/>
      <c r="AJ15" s="16"/>
      <c r="AK15" s="16"/>
      <c r="AL15" s="4"/>
    </row>
    <row r="16" spans="1:38" x14ac:dyDescent="0.3">
      <c r="A16" s="8" t="s">
        <v>1</v>
      </c>
      <c r="B16" s="5" t="str">
        <f>"2"</f>
        <v>2</v>
      </c>
      <c r="C16" s="5" t="str">
        <f>"3"</f>
        <v>3</v>
      </c>
      <c r="D16" s="5" t="str">
        <f>"4"</f>
        <v>4</v>
      </c>
      <c r="E16" s="5" t="str">
        <f>"5"</f>
        <v>5</v>
      </c>
      <c r="F16" s="5" t="str">
        <f>"6"</f>
        <v>6</v>
      </c>
      <c r="G16" s="5" t="str">
        <f>"7"</f>
        <v>7</v>
      </c>
      <c r="H16" s="5" t="str">
        <f>"8"</f>
        <v>8</v>
      </c>
      <c r="I16" s="5" t="str">
        <f>"9"</f>
        <v>9</v>
      </c>
      <c r="J16" s="5" t="str">
        <f>"10"</f>
        <v>10</v>
      </c>
      <c r="K16" s="5" t="str">
        <f>"11"</f>
        <v>11</v>
      </c>
      <c r="L16" s="5" t="str">
        <f>"12"</f>
        <v>12</v>
      </c>
      <c r="M16" s="5" t="str">
        <f>"13"</f>
        <v>13</v>
      </c>
      <c r="N16" s="5" t="str">
        <f>"14"</f>
        <v>14</v>
      </c>
      <c r="O16" s="5" t="str">
        <f>"15"</f>
        <v>15</v>
      </c>
      <c r="P16" s="5" t="str">
        <f>"16"</f>
        <v>16</v>
      </c>
      <c r="Q16" s="5" t="str">
        <f>"17"</f>
        <v>17</v>
      </c>
      <c r="R16" s="5" t="str">
        <f>"18"</f>
        <v>18</v>
      </c>
      <c r="S16" s="5" t="str">
        <f>"19"</f>
        <v>19</v>
      </c>
      <c r="T16" s="5" t="str">
        <f>"20"</f>
        <v>20</v>
      </c>
      <c r="U16" s="5" t="str">
        <f>"21"</f>
        <v>21</v>
      </c>
      <c r="V16" s="5" t="str">
        <f>"22"</f>
        <v>22</v>
      </c>
      <c r="W16" s="5" t="str">
        <f>"23"</f>
        <v>23</v>
      </c>
      <c r="X16" s="5" t="str">
        <f>"24"</f>
        <v>24</v>
      </c>
      <c r="Y16" s="5" t="str">
        <f>"25"</f>
        <v>25</v>
      </c>
      <c r="Z16" s="5" t="str">
        <f>"26"</f>
        <v>26</v>
      </c>
      <c r="AA16" s="5" t="str">
        <f>"27"</f>
        <v>27</v>
      </c>
      <c r="AB16" s="5" t="str">
        <f>"28"</f>
        <v>28</v>
      </c>
      <c r="AC16" s="5" t="str">
        <f>"29"</f>
        <v>29</v>
      </c>
      <c r="AD16" s="5" t="str">
        <f>"30"</f>
        <v>30</v>
      </c>
      <c r="AE16" s="5" t="str">
        <f>"31"</f>
        <v>31</v>
      </c>
      <c r="AF16" s="5" t="str">
        <f>"32"</f>
        <v>32</v>
      </c>
      <c r="AG16" s="5" t="str">
        <f>"33"</f>
        <v>33</v>
      </c>
      <c r="AH16" s="5" t="str">
        <f>"34"</f>
        <v>34</v>
      </c>
      <c r="AI16" s="5" t="str">
        <f>"35"</f>
        <v>35</v>
      </c>
      <c r="AJ16" s="5" t="str">
        <f>"36"</f>
        <v>36</v>
      </c>
      <c r="AK16" s="5" t="str">
        <f>"37"</f>
        <v>37</v>
      </c>
      <c r="AL16" s="4"/>
    </row>
    <row r="17" spans="1:38" ht="39.6" customHeight="1" x14ac:dyDescent="0.3">
      <c r="A17" s="8">
        <v>1</v>
      </c>
      <c r="B17" s="5" t="s">
        <v>8</v>
      </c>
      <c r="C17" s="5" t="s">
        <v>20</v>
      </c>
      <c r="D17" s="26" t="s">
        <v>10</v>
      </c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8"/>
      <c r="AL17" s="4"/>
    </row>
    <row r="18" spans="1:38" ht="39.6" customHeight="1" x14ac:dyDescent="0.3">
      <c r="A18" s="8">
        <v>2</v>
      </c>
      <c r="B18" s="5" t="s">
        <v>8</v>
      </c>
      <c r="C18" s="5" t="s">
        <v>16</v>
      </c>
      <c r="D18" s="26" t="s">
        <v>10</v>
      </c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8"/>
      <c r="AL18" s="4"/>
    </row>
    <row r="19" spans="1:38" ht="43.2" customHeight="1" x14ac:dyDescent="0.3">
      <c r="A19" s="8">
        <v>3</v>
      </c>
      <c r="B19" s="9" t="s">
        <v>8</v>
      </c>
      <c r="C19" s="9" t="s">
        <v>9</v>
      </c>
      <c r="D19" s="26" t="s">
        <v>10</v>
      </c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8"/>
      <c r="AL19" s="11"/>
    </row>
    <row r="20" spans="1:38" ht="43.2" customHeight="1" x14ac:dyDescent="0.3">
      <c r="A20" s="8">
        <v>4</v>
      </c>
      <c r="B20" s="9" t="s">
        <v>8</v>
      </c>
      <c r="C20" s="9" t="s">
        <v>21</v>
      </c>
      <c r="D20" s="26" t="s">
        <v>10</v>
      </c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8"/>
      <c r="AL20" s="11"/>
    </row>
    <row r="21" spans="1:38" ht="43.2" customHeight="1" x14ac:dyDescent="0.3">
      <c r="A21" s="8">
        <v>5</v>
      </c>
      <c r="B21" s="9" t="s">
        <v>8</v>
      </c>
      <c r="C21" s="9" t="s">
        <v>15</v>
      </c>
      <c r="D21" s="26" t="s">
        <v>10</v>
      </c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8"/>
      <c r="AL21" s="11"/>
    </row>
    <row r="22" spans="1:38" ht="43.2" customHeight="1" x14ac:dyDescent="0.3">
      <c r="A22" s="8">
        <v>6</v>
      </c>
      <c r="B22" s="9" t="s">
        <v>8</v>
      </c>
      <c r="C22" s="9" t="s">
        <v>11</v>
      </c>
      <c r="D22" s="26" t="s">
        <v>10</v>
      </c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8"/>
      <c r="AL22" s="11"/>
    </row>
    <row r="23" spans="1:38" ht="43.2" customHeight="1" x14ac:dyDescent="0.3">
      <c r="A23" s="8">
        <v>7</v>
      </c>
      <c r="B23" s="9" t="s">
        <v>8</v>
      </c>
      <c r="C23" s="9" t="s">
        <v>23</v>
      </c>
      <c r="D23" s="26" t="s">
        <v>10</v>
      </c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8"/>
      <c r="AL23" s="11"/>
    </row>
    <row r="24" spans="1:38" ht="43.2" customHeight="1" x14ac:dyDescent="0.3">
      <c r="A24" s="8">
        <v>8</v>
      </c>
      <c r="B24" s="9" t="s">
        <v>8</v>
      </c>
      <c r="C24" s="9" t="s">
        <v>13</v>
      </c>
      <c r="D24" s="26" t="s">
        <v>10</v>
      </c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8"/>
      <c r="AL24" s="11"/>
    </row>
    <row r="25" spans="1:38" ht="43.2" customHeight="1" x14ac:dyDescent="0.3">
      <c r="A25" s="8">
        <v>9</v>
      </c>
      <c r="B25" s="9" t="s">
        <v>8</v>
      </c>
      <c r="C25" s="9" t="s">
        <v>12</v>
      </c>
      <c r="D25" s="26" t="s">
        <v>10</v>
      </c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8"/>
      <c r="AL25" s="11"/>
    </row>
    <row r="26" spans="1:38" ht="43.2" customHeight="1" x14ac:dyDescent="0.3">
      <c r="A26" s="8">
        <v>10</v>
      </c>
      <c r="B26" s="9" t="s">
        <v>8</v>
      </c>
      <c r="C26" s="9" t="s">
        <v>22</v>
      </c>
      <c r="D26" s="26" t="s">
        <v>10</v>
      </c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8"/>
      <c r="AL26" s="11"/>
    </row>
    <row r="27" spans="1:38" ht="43.2" customHeight="1" x14ac:dyDescent="0.3">
      <c r="A27" s="8">
        <v>11</v>
      </c>
      <c r="B27" s="9" t="s">
        <v>8</v>
      </c>
      <c r="C27" s="9" t="s">
        <v>14</v>
      </c>
      <c r="D27" s="26" t="s">
        <v>10</v>
      </c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8"/>
      <c r="AL27" s="11"/>
    </row>
    <row r="28" spans="1:38" ht="43.2" customHeight="1" x14ac:dyDescent="0.3">
      <c r="A28" s="12" t="s">
        <v>19</v>
      </c>
      <c r="B28" s="13"/>
      <c r="C28" s="14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1"/>
    </row>
    <row r="29" spans="1:38" ht="11.4" customHeight="1" x14ac:dyDescent="0.3">
      <c r="AL29" s="6"/>
    </row>
    <row r="30" spans="1:38" ht="11.4" customHeight="1" x14ac:dyDescent="0.3"/>
    <row r="31" spans="1:38" ht="11.4" customHeight="1" x14ac:dyDescent="0.3">
      <c r="A31" s="29" t="s">
        <v>18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</row>
    <row r="32" spans="1:38" ht="30" customHeight="1" x14ac:dyDescent="0.3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</row>
    <row r="33" ht="11.4" customHeight="1" x14ac:dyDescent="0.3"/>
    <row r="34" ht="11.4" customHeight="1" x14ac:dyDescent="0.3"/>
    <row r="35" ht="11.4" customHeight="1" x14ac:dyDescent="0.3"/>
    <row r="36" ht="11.4" customHeight="1" x14ac:dyDescent="0.3"/>
    <row r="37" ht="11.4" customHeight="1" x14ac:dyDescent="0.3"/>
    <row r="38" ht="11.4" customHeight="1" x14ac:dyDescent="0.3"/>
    <row r="39" ht="11.4" customHeight="1" x14ac:dyDescent="0.3"/>
    <row r="40" ht="11.4" customHeight="1" x14ac:dyDescent="0.3"/>
    <row r="41" ht="11.4" customHeight="1" x14ac:dyDescent="0.3"/>
    <row r="42" ht="11.4" customHeight="1" x14ac:dyDescent="0.3"/>
    <row r="43" ht="11.4" customHeight="1" x14ac:dyDescent="0.3"/>
    <row r="44" ht="11.4" customHeight="1" x14ac:dyDescent="0.3"/>
    <row r="45" ht="11.4" customHeight="1" x14ac:dyDescent="0.3"/>
    <row r="46" ht="11.4" customHeight="1" x14ac:dyDescent="0.3"/>
    <row r="47" ht="11.4" customHeight="1" x14ac:dyDescent="0.3"/>
    <row r="48" ht="11.4" customHeight="1" x14ac:dyDescent="0.3"/>
    <row r="49" ht="11.4" customHeight="1" x14ac:dyDescent="0.3"/>
    <row r="50" ht="11.4" customHeight="1" x14ac:dyDescent="0.3"/>
    <row r="51" ht="11.4" customHeight="1" x14ac:dyDescent="0.3"/>
    <row r="52" ht="11.4" customHeight="1" x14ac:dyDescent="0.3"/>
    <row r="53" ht="11.4" customHeight="1" x14ac:dyDescent="0.3"/>
    <row r="54" ht="11.4" customHeight="1" x14ac:dyDescent="0.3"/>
    <row r="55" ht="11.4" customHeight="1" x14ac:dyDescent="0.3"/>
    <row r="56" ht="11.4" customHeight="1" x14ac:dyDescent="0.3"/>
    <row r="57" ht="11.4" customHeight="1" x14ac:dyDescent="0.3"/>
    <row r="58" ht="11.4" customHeight="1" x14ac:dyDescent="0.3"/>
    <row r="59" ht="11.4" customHeight="1" x14ac:dyDescent="0.3"/>
    <row r="60" ht="11.4" customHeight="1" x14ac:dyDescent="0.3"/>
    <row r="61" ht="11.4" customHeight="1" x14ac:dyDescent="0.3"/>
    <row r="62" ht="11.4" customHeight="1" x14ac:dyDescent="0.3"/>
    <row r="63" ht="11.4" customHeight="1" x14ac:dyDescent="0.3"/>
    <row r="64" ht="11.4" customHeight="1" x14ac:dyDescent="0.3"/>
    <row r="65" ht="11.4" customHeight="1" x14ac:dyDescent="0.3"/>
    <row r="66" ht="11.4" customHeight="1" x14ac:dyDescent="0.3"/>
    <row r="67" ht="11.4" customHeight="1" x14ac:dyDescent="0.3"/>
    <row r="68" ht="11.4" customHeight="1" x14ac:dyDescent="0.3"/>
    <row r="69" ht="11.4" customHeight="1" x14ac:dyDescent="0.3"/>
    <row r="70" ht="11.4" customHeight="1" x14ac:dyDescent="0.3"/>
    <row r="71" ht="11.4" customHeight="1" x14ac:dyDescent="0.3"/>
    <row r="72" ht="11.4" customHeight="1" x14ac:dyDescent="0.3"/>
  </sheetData>
  <mergeCells count="66">
    <mergeCell ref="A8:E8"/>
    <mergeCell ref="AD1:AK1"/>
    <mergeCell ref="AC2:AK2"/>
    <mergeCell ref="A5:AK5"/>
    <mergeCell ref="A6:AK6"/>
    <mergeCell ref="A7:AK7"/>
    <mergeCell ref="A10:A15"/>
    <mergeCell ref="B10:B15"/>
    <mergeCell ref="C10:C15"/>
    <mergeCell ref="D10:H10"/>
    <mergeCell ref="I10:I15"/>
    <mergeCell ref="E12:E15"/>
    <mergeCell ref="F12:F15"/>
    <mergeCell ref="G12:G15"/>
    <mergeCell ref="H12:H15"/>
    <mergeCell ref="V10:AD10"/>
    <mergeCell ref="AE10:AE15"/>
    <mergeCell ref="AF10:AJ10"/>
    <mergeCell ref="AK10:AK15"/>
    <mergeCell ref="D11:D15"/>
    <mergeCell ref="E11:H11"/>
    <mergeCell ref="J11:J15"/>
    <mergeCell ref="K11:U11"/>
    <mergeCell ref="V11:V15"/>
    <mergeCell ref="W11:AD11"/>
    <mergeCell ref="J10:U10"/>
    <mergeCell ref="U12:U15"/>
    <mergeCell ref="L13:L15"/>
    <mergeCell ref="M13:M15"/>
    <mergeCell ref="N13:R13"/>
    <mergeCell ref="AG11:AJ11"/>
    <mergeCell ref="AB14:AB15"/>
    <mergeCell ref="AC14:AC15"/>
    <mergeCell ref="AF11:AF15"/>
    <mergeCell ref="AD14:AD15"/>
    <mergeCell ref="K12:K15"/>
    <mergeCell ref="M12:R12"/>
    <mergeCell ref="S12:S15"/>
    <mergeCell ref="T12:T15"/>
    <mergeCell ref="X13:X15"/>
    <mergeCell ref="D17:AK17"/>
    <mergeCell ref="D19:AK19"/>
    <mergeCell ref="D21:AK21"/>
    <mergeCell ref="N14:P14"/>
    <mergeCell ref="Q14:Q15"/>
    <mergeCell ref="R14:R15"/>
    <mergeCell ref="Y14:Y15"/>
    <mergeCell ref="Z14:Z15"/>
    <mergeCell ref="AA14:AA15"/>
    <mergeCell ref="W12:W15"/>
    <mergeCell ref="X12:AD12"/>
    <mergeCell ref="AG12:AG15"/>
    <mergeCell ref="AH12:AH15"/>
    <mergeCell ref="AI12:AI15"/>
    <mergeCell ref="AJ12:AJ15"/>
    <mergeCell ref="Y13:AD13"/>
    <mergeCell ref="D18:AK18"/>
    <mergeCell ref="A31:AK32"/>
    <mergeCell ref="D22:AK22"/>
    <mergeCell ref="D24:AK24"/>
    <mergeCell ref="D25:AK25"/>
    <mergeCell ref="D27:AK27"/>
    <mergeCell ref="A28:C28"/>
    <mergeCell ref="D20:AK20"/>
    <mergeCell ref="D26:AK26"/>
    <mergeCell ref="D23:AK23"/>
  </mergeCells>
  <pageMargins left="0.35433070866141736" right="0.15748031496062992" top="0.15748031496062992" bottom="0.15748031496062992" header="0.31496062992125984" footer="0.31496062992125984"/>
  <pageSetup paperSize="9" scale="5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Верхнечирское с.п.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kfpp61</dc:creator>
  <cp:lastModifiedBy>Тянтова</cp:lastModifiedBy>
  <cp:lastPrinted>2020-06-01T07:37:45Z</cp:lastPrinted>
  <dcterms:created xsi:type="dcterms:W3CDTF">2020-05-07T09:34:00Z</dcterms:created>
  <dcterms:modified xsi:type="dcterms:W3CDTF">2021-08-07T08:23:57Z</dcterms:modified>
</cp:coreProperties>
</file>